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rtecdat\DATA\Administration\Nikki\Exec Requests\"/>
    </mc:Choice>
  </mc:AlternateContent>
  <bookViews>
    <workbookView xWindow="0" yWindow="0" windowWidth="27870" windowHeight="12285"/>
  </bookViews>
  <sheets>
    <sheet name="Merger Savings" sheetId="1" r:id="rId1"/>
  </sheets>
  <externalReferences>
    <externalReference r:id="rId2"/>
  </externalReferences>
  <definedNames>
    <definedName name="pop_2009">#REF!</definedName>
    <definedName name="SAPBEXhrIndnt" hidden="1">"Wide"</definedName>
    <definedName name="SAPBEXrevision" hidden="1">1</definedName>
    <definedName name="SAPBEXsysID" hidden="1">"PW1"</definedName>
    <definedName name="SAPBEXwbID" hidden="1">"3YG4ULOB11PBECMZUOV1ZU1I9"</definedName>
    <definedName name="SAPsysID" hidden="1">"708C5W7SBKP804JT78WJ0JNKI"</definedName>
    <definedName name="SAPwbID" hidden="1">"ARS"</definedName>
    <definedName name="T__21__Population">#REF!</definedName>
    <definedName name="T__31__Releases">#REF!</definedName>
    <definedName name="T__33__Releases_with_Sent_Data">#REF!</definedName>
    <definedName name="T30_Admissions_with_the_215_Sept_admits_removed">#REF!</definedName>
    <definedName name="T35_Releases_with_the_215_Sept_releases_removed">#REF!</definedName>
    <definedName name="WORKBOOK_SAPBEXq0001" comment="DP_4">"DP_4"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B45" i="1"/>
  <c r="B44" i="1"/>
  <c r="B43" i="1"/>
  <c r="F38" i="1"/>
  <c r="B38" i="1"/>
  <c r="F37" i="1"/>
  <c r="E37" i="1"/>
  <c r="D37" i="1"/>
  <c r="C53" i="1" s="1"/>
  <c r="F36" i="1"/>
  <c r="E36" i="1"/>
  <c r="D36" i="1"/>
  <c r="D38" i="1" s="1"/>
  <c r="C36" i="1"/>
  <c r="G36" i="1" s="1"/>
  <c r="B36" i="1"/>
  <c r="B52" i="1" s="1"/>
  <c r="F35" i="1"/>
  <c r="E35" i="1"/>
  <c r="E38" i="1" s="1"/>
  <c r="D35" i="1"/>
  <c r="C35" i="1"/>
  <c r="B35" i="1"/>
  <c r="G35" i="1" s="1"/>
  <c r="I28" i="1"/>
  <c r="H28" i="1"/>
  <c r="G28" i="1"/>
  <c r="I27" i="1"/>
  <c r="H27" i="1"/>
  <c r="I26" i="1"/>
  <c r="H26" i="1"/>
  <c r="I25" i="1"/>
  <c r="H25" i="1"/>
  <c r="I23" i="1"/>
  <c r="H23" i="1"/>
  <c r="I22" i="1"/>
  <c r="H22" i="1"/>
  <c r="G22" i="1"/>
  <c r="I21" i="1"/>
  <c r="H21" i="1"/>
  <c r="I20" i="1"/>
  <c r="H20" i="1"/>
  <c r="I19" i="1"/>
  <c r="I17" i="1" s="1"/>
  <c r="H19" i="1"/>
  <c r="H17" i="1" s="1"/>
  <c r="J18" i="1"/>
  <c r="B46" i="1" s="1"/>
  <c r="I18" i="1"/>
  <c r="H18" i="1"/>
  <c r="K17" i="1"/>
  <c r="I15" i="1"/>
  <c r="H15" i="1"/>
  <c r="I14" i="1"/>
  <c r="I13" i="1" s="1"/>
  <c r="H14" i="1"/>
  <c r="J14" i="1" s="1"/>
  <c r="B42" i="1" s="1"/>
  <c r="I11" i="1"/>
  <c r="H11" i="1"/>
  <c r="I9" i="1"/>
  <c r="H9" i="1"/>
  <c r="I8" i="1"/>
  <c r="H8" i="1"/>
  <c r="I7" i="1"/>
  <c r="H7" i="1"/>
  <c r="I6" i="1"/>
  <c r="H6" i="1"/>
  <c r="I5" i="1"/>
  <c r="H5" i="1"/>
  <c r="H4" i="1" s="1"/>
  <c r="J4" i="1" s="1"/>
  <c r="B41" i="1" s="1"/>
  <c r="I4" i="1"/>
  <c r="C54" i="1" l="1"/>
  <c r="B47" i="1"/>
  <c r="J17" i="1"/>
  <c r="G38" i="1"/>
  <c r="C38" i="1"/>
  <c r="B54" i="1" s="1"/>
  <c r="B51" i="1"/>
  <c r="H13" i="1"/>
  <c r="J13" i="1" s="1"/>
  <c r="C51" i="1"/>
</calcChain>
</file>

<file path=xl/sharedStrings.xml><?xml version="1.0" encoding="utf-8"?>
<sst xmlns="http://schemas.openxmlformats.org/spreadsheetml/2006/main" count="81" uniqueCount="55">
  <si>
    <t>Merger Savings Summary</t>
  </si>
  <si>
    <t>From email 1/28/20; check for Nikki's file on original</t>
  </si>
  <si>
    <t>Actual</t>
  </si>
  <si>
    <t xml:space="preserve">Actual </t>
  </si>
  <si>
    <t>Projected</t>
  </si>
  <si>
    <t>TOTAL MOU &amp; MERGER SAVINGS</t>
  </si>
  <si>
    <t>Savings</t>
  </si>
  <si>
    <t>FY 2017-18</t>
  </si>
  <si>
    <t>FY 2018-19</t>
  </si>
  <si>
    <t>FY 2019-20</t>
  </si>
  <si>
    <t>FY 2020-21</t>
  </si>
  <si>
    <t>FY 2021-22</t>
  </si>
  <si>
    <t>FY17 to FY21</t>
  </si>
  <si>
    <t>17 &amp; 18</t>
  </si>
  <si>
    <t>19, 20, 21</t>
  </si>
  <si>
    <t>Decrease in parolee recidivism</t>
  </si>
  <si>
    <t>Fewer PVs (Overall)</t>
  </si>
  <si>
    <t>PVC Pop Reduction</t>
  </si>
  <si>
    <t>BCC Bed Reduction - Halfway Back</t>
  </si>
  <si>
    <t>Transportation of PVs</t>
  </si>
  <si>
    <t>Increase in Parole Successful Cases Closed***</t>
  </si>
  <si>
    <t>*** Assumes a 3% increase from 2018 to 2019 and 1% thereafter</t>
  </si>
  <si>
    <t>Organizational Chart Update</t>
  </si>
  <si>
    <t>SIP</t>
  </si>
  <si>
    <t>SIP Phase 3</t>
  </si>
  <si>
    <t>SIP Furloughs</t>
  </si>
  <si>
    <t>Improved coordination and reduction in duplicative services</t>
  </si>
  <si>
    <t>Combine MOC</t>
  </si>
  <si>
    <t>Transportation *</t>
  </si>
  <si>
    <t>  *Estimates are based on cutting transportation OT hours by 50%</t>
  </si>
  <si>
    <t>Training</t>
  </si>
  <si>
    <t>Centralized Referrals</t>
  </si>
  <si>
    <t>ICSA Streamlining</t>
  </si>
  <si>
    <t>Eliminate Parole Records</t>
  </si>
  <si>
    <t>JRI2 Implementation</t>
  </si>
  <si>
    <t>Do we see a connection between this and the MOU?</t>
  </si>
  <si>
    <t>Weapons Conversion**</t>
  </si>
  <si>
    <t>**Weapons conversion will save$256K thereafter</t>
  </si>
  <si>
    <t>Merger Savings Total</t>
  </si>
  <si>
    <t>Total</t>
  </si>
  <si>
    <t>Merger savings</t>
  </si>
  <si>
    <t>MOU and Merger Savings
FY 2017/18-2021/22</t>
  </si>
  <si>
    <t>x</t>
  </si>
  <si>
    <t>Use of electronic monitoring</t>
  </si>
  <si>
    <t>Parole staffing efficiencies for ICSA and home plans</t>
  </si>
  <si>
    <t>LEAN weapons purchasing</t>
  </si>
  <si>
    <t>Centralized referrals for efficient BCC bed use</t>
  </si>
  <si>
    <t>Other operational efficiencies</t>
  </si>
  <si>
    <t>MOU Savings to Date (thru FY 18/19)</t>
  </si>
  <si>
    <t>Projected MOU &amp; Merger Savings
(current FY through 21/22)</t>
  </si>
  <si>
    <t>Merger Savings</t>
  </si>
  <si>
    <t>Rockview</t>
  </si>
  <si>
    <t>Benner</t>
  </si>
  <si>
    <t>Estimated</t>
  </si>
  <si>
    <t>Projected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</si>
</sst>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i/>
      <sz val="11"/>
      <color rgb="FF000000"/>
      <name val="Arial"/>
      <family val="2"/>
    </font>
    <font>
      <i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8E4B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6" fontId="5" fillId="0" borderId="0" xfId="0" applyNumberFormat="1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6" fontId="4" fillId="2" borderId="5" xfId="0" applyNumberFormat="1" applyFont="1" applyFill="1" applyBorder="1" applyAlignment="1">
      <alignment horizontal="right" vertical="center"/>
    </xf>
    <xf numFmtId="6" fontId="4" fillId="2" borderId="0" xfId="0" applyNumberFormat="1" applyFont="1" applyFill="1" applyBorder="1" applyAlignment="1">
      <alignment vertical="center"/>
    </xf>
    <xf numFmtId="0" fontId="0" fillId="2" borderId="0" xfId="0" applyFill="1"/>
    <xf numFmtId="0" fontId="4" fillId="2" borderId="5" xfId="0" applyFont="1" applyFill="1" applyBorder="1" applyAlignment="1">
      <alignment horizontal="right" vertical="center"/>
    </xf>
    <xf numFmtId="8" fontId="4" fillId="2" borderId="5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6" fontId="4" fillId="0" borderId="5" xfId="0" applyNumberFormat="1" applyFont="1" applyBorder="1" applyAlignment="1">
      <alignment horizontal="right" vertical="center"/>
    </xf>
    <xf numFmtId="8" fontId="4" fillId="0" borderId="5" xfId="0" applyNumberFormat="1" applyFont="1" applyBorder="1" applyAlignment="1">
      <alignment horizontal="right" vertical="center"/>
    </xf>
    <xf numFmtId="6" fontId="4" fillId="0" borderId="0" xfId="0" applyNumberFormat="1" applyFont="1" applyBorder="1" applyAlignment="1">
      <alignment vertical="center"/>
    </xf>
    <xf numFmtId="6" fontId="0" fillId="0" borderId="0" xfId="0" applyNumberFormat="1"/>
    <xf numFmtId="6" fontId="4" fillId="0" borderId="0" xfId="0" applyNumberFormat="1" applyFont="1" applyFill="1" applyBorder="1" applyAlignment="1">
      <alignment vertical="center"/>
    </xf>
    <xf numFmtId="6" fontId="2" fillId="0" borderId="0" xfId="0" applyNumberFormat="1" applyFont="1" applyFill="1"/>
    <xf numFmtId="0" fontId="0" fillId="0" borderId="0" xfId="0" applyFill="1"/>
    <xf numFmtId="0" fontId="4" fillId="0" borderId="5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6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6" fontId="6" fillId="0" borderId="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6" fontId="7" fillId="3" borderId="12" xfId="0" applyNumberFormat="1" applyFont="1" applyFill="1" applyBorder="1" applyAlignment="1">
      <alignment horizontal="right" vertical="center"/>
    </xf>
    <xf numFmtId="6" fontId="7" fillId="3" borderId="8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DOC &amp; PBPP MOU and Proposed Merger</a:t>
            </a:r>
          </a:p>
          <a:p>
            <a:pPr>
              <a:defRPr/>
            </a:pPr>
            <a:r>
              <a:rPr lang="en-US"/>
              <a:t>to Save $19.9 million by FY2021/22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'Merger Savings'!$A$35</c:f>
              <c:strCache>
                <c:ptCount val="1"/>
                <c:pt idx="0">
                  <c:v>Decrease in parolee recidivism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'Merger Savings'!$B$34:$G$34</c:f>
              <c:strCache>
                <c:ptCount val="6"/>
                <c:pt idx="0">
                  <c:v>FY 2017-18</c:v>
                </c:pt>
                <c:pt idx="1">
                  <c:v>FY 2018-19</c:v>
                </c:pt>
                <c:pt idx="2">
                  <c:v>FY 2019-20</c:v>
                </c:pt>
                <c:pt idx="3">
                  <c:v>FY 2020-21</c:v>
                </c:pt>
                <c:pt idx="4">
                  <c:v>FY 2021-22</c:v>
                </c:pt>
                <c:pt idx="5">
                  <c:v>Total</c:v>
                </c:pt>
              </c:strCache>
            </c:strRef>
          </c:cat>
          <c:val>
            <c:numRef>
              <c:f>'Merger Savings'!$B$35:$G$35</c:f>
              <c:numCache>
                <c:formatCode>"$"#,##0_);[Red]\("$"#,##0\)</c:formatCode>
                <c:ptCount val="6"/>
                <c:pt idx="0">
                  <c:v>1070000</c:v>
                </c:pt>
                <c:pt idx="1">
                  <c:v>4280000</c:v>
                </c:pt>
                <c:pt idx="2">
                  <c:v>1531333</c:v>
                </c:pt>
                <c:pt idx="3">
                  <c:v>272545.26</c:v>
                </c:pt>
                <c:pt idx="4">
                  <c:v>290543</c:v>
                </c:pt>
                <c:pt idx="5">
                  <c:v>7444421.2599999998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4-4C78-9998-A00DF47D8053}"/>
            </c:ext>
          </c:extLst>
        </c:ser>
        <c:ser>
          <c:idx val="1"/>
          <c:order val="1"/>
          <c:tx>
            <c:strRef>
              <c:f>'Merger Savings'!$A$36</c:f>
              <c:strCache>
                <c:ptCount val="1"/>
                <c:pt idx="0">
                  <c:v>Improved coordination and reduction in duplicative services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'Merger Savings'!$B$34:$G$34</c:f>
              <c:strCache>
                <c:ptCount val="6"/>
                <c:pt idx="0">
                  <c:v>FY 2017-18</c:v>
                </c:pt>
                <c:pt idx="1">
                  <c:v>FY 2018-19</c:v>
                </c:pt>
                <c:pt idx="2">
                  <c:v>FY 2019-20</c:v>
                </c:pt>
                <c:pt idx="3">
                  <c:v>FY 2020-21</c:v>
                </c:pt>
                <c:pt idx="4">
                  <c:v>FY 2021-22</c:v>
                </c:pt>
                <c:pt idx="5">
                  <c:v>Total</c:v>
                </c:pt>
              </c:strCache>
            </c:strRef>
          </c:cat>
          <c:val>
            <c:numRef>
              <c:f>'Merger Savings'!$B$36:$G$36</c:f>
              <c:numCache>
                <c:formatCode>"$"#,##0_);[Red]\("$"#,##0\)</c:formatCode>
                <c:ptCount val="6"/>
                <c:pt idx="0">
                  <c:v>903016</c:v>
                </c:pt>
                <c:pt idx="1">
                  <c:v>3615112</c:v>
                </c:pt>
                <c:pt idx="2">
                  <c:v>2117106</c:v>
                </c:pt>
                <c:pt idx="3">
                  <c:v>1413046</c:v>
                </c:pt>
                <c:pt idx="4">
                  <c:v>1577559</c:v>
                </c:pt>
                <c:pt idx="5">
                  <c:v>9625839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C4-4C78-9998-A00DF47D80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70557368"/>
        <c:axId val="870554416"/>
      </c:barChart>
      <c:catAx>
        <c:axId val="87055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554416"/>
        <c:crosses val="autoZero"/>
        <c:auto val="1"/>
        <c:lblAlgn val="ctr"/>
        <c:lblOffset val="100"/>
        <c:noMultiLvlLbl val="0"/>
      </c:catAx>
      <c:valAx>
        <c:axId val="87055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557368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0622987487970419"/>
          <c:y val="0.18300925925925926"/>
          <c:w val="0.52343604377200803"/>
          <c:h val="0.766064814814814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'Merger Savings'!$B$40</c:f>
              <c:strCache>
                <c:ptCount val="1"/>
                <c:pt idx="0">
                  <c:v>MOU and Merger Savings
FY 2017/18-2021/22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'Merger Savings'!$A$41:$A$46</c:f>
              <c:strCache>
                <c:ptCount val="6"/>
                <c:pt idx="0">
                  <c:v>Decrease in parolee recidivism</c:v>
                </c:pt>
                <c:pt idx="1">
                  <c:v>Use of electronic monitoring</c:v>
                </c:pt>
                <c:pt idx="2">
                  <c:v>Parole staffing efficiencies for ICSA and home plans</c:v>
                </c:pt>
                <c:pt idx="3">
                  <c:v>LEAN weapons purchasing</c:v>
                </c:pt>
                <c:pt idx="4">
                  <c:v>Centralized referrals for efficient BCC bed use</c:v>
                </c:pt>
                <c:pt idx="5">
                  <c:v>Other operational efficiencies</c:v>
                </c:pt>
              </c:strCache>
            </c:strRef>
          </c:cat>
          <c:val>
            <c:numRef>
              <c:f>'Merger Savings'!$B$41:$B$46</c:f>
              <c:numCache>
                <c:formatCode>"$"#,##0_);[Red]\("$"#,##0\)</c:formatCode>
                <c:ptCount val="6"/>
                <c:pt idx="0">
                  <c:v>7444421.2599999998</c:v>
                </c:pt>
                <c:pt idx="1">
                  <c:v>4833817</c:v>
                </c:pt>
                <c:pt idx="2">
                  <c:v>1003212</c:v>
                </c:pt>
                <c:pt idx="3">
                  <c:v>18000</c:v>
                </c:pt>
                <c:pt idx="4">
                  <c:v>2160000</c:v>
                </c:pt>
                <c:pt idx="5">
                  <c:v>5307870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8-4172-8B54-B6F3557DD9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15841888"/>
        <c:axId val="1115843200"/>
      </c:barChart>
      <c:catAx>
        <c:axId val="1115841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843200"/>
        <c:crosses val="autoZero"/>
        <c:auto val="1"/>
        <c:lblAlgn val="ctr"/>
        <c:lblOffset val="100"/>
        <c:noMultiLvlLbl val="0"/>
      </c:catAx>
      <c:valAx>
        <c:axId val="11158432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crossAx val="11158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DOC and PBPP will</a:t>
            </a:r>
            <a:r>
              <a:rPr lang="en-US" baseline="0"/>
              <a:t> realize another $3.7M in savings with the passage of the Merger legislation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911198100689578E-2"/>
          <c:y val="0.22387049300956582"/>
          <c:w val="0.9181776037986209"/>
          <c:h val="0.388505211682976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'Merger Savings'!$A$51</c:f>
              <c:strCache>
                <c:ptCount val="1"/>
                <c:pt idx="0">
                  <c:v>Decrease in parolee recidivism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'Merger Savings'!$B$50:$C$50</c:f>
              <c:strCache>
                <c:ptCount val="2"/>
                <c:pt idx="0">
                  <c:v>MOU Savings to Date (thru FY 18/19)</c:v>
                </c:pt>
                <c:pt idx="1">
                  <c:v>Projected MOU &amp; Merger Savings
(current FY through 21/22)</c:v>
                </c:pt>
              </c:strCache>
            </c:strRef>
          </c:cat>
          <c:val>
            <c:numRef>
              <c:f>'Merger Savings'!$B$51:$C$51</c:f>
              <c:numCache>
                <c:formatCode>"$"#,##0_);[Red]\("$"#,##0\)</c:formatCode>
                <c:ptCount val="2"/>
                <c:pt idx="0">
                  <c:v>5350000</c:v>
                </c:pt>
                <c:pt idx="1">
                  <c:v>2094421.26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9-4096-82A4-2BA50A8DDB38}"/>
            </c:ext>
          </c:extLst>
        </c:ser>
        <c:ser>
          <c:idx val="1"/>
          <c:order val="1"/>
          <c:tx>
            <c:strRef>
              <c:f>'Merger Savings'!$A$52</c:f>
              <c:strCache>
                <c:ptCount val="1"/>
                <c:pt idx="0">
                  <c:v>Improved coordination and reduction in duplicative services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'Merger Savings'!$B$50:$C$50</c:f>
              <c:strCache>
                <c:ptCount val="2"/>
                <c:pt idx="0">
                  <c:v>MOU Savings to Date (thru FY 18/19)</c:v>
                </c:pt>
                <c:pt idx="1">
                  <c:v>Projected MOU &amp; Merger Savings
(current FY through 21/22)</c:v>
                </c:pt>
              </c:strCache>
            </c:strRef>
          </c:cat>
          <c:val>
            <c:numRef>
              <c:f>'Merger Savings'!$B$52:$C$52</c:f>
              <c:numCache>
                <c:formatCode>"$"#,##0_);[Red]\("$"#,##0\)</c:formatCode>
                <c:ptCount val="2"/>
                <c:pt idx="0">
                  <c:v>4518128</c:v>
                </c:pt>
                <c:pt idx="1">
                  <c:v>5107711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9-4096-82A4-2BA50A8DDB38}"/>
            </c:ext>
          </c:extLst>
        </c:ser>
        <c:ser>
          <c:idx val="3"/>
          <c:order val="2"/>
          <c:tx>
            <c:strRef>
              <c:f>'Merger Savings'!$A$53</c:f>
              <c:strCache>
                <c:ptCount val="1"/>
                <c:pt idx="0">
                  <c:v>Merger Savings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49-4096-82A4-2BA50A8DDB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solidFill>
                        <a:schemeClr val="accent5">
                          <a:lumMod val="75000"/>
                        </a:schemeClr>
                      </a:solidFill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'Merger Savings'!$B$50:$C$50</c:f>
              <c:strCache>
                <c:ptCount val="2"/>
                <c:pt idx="0">
                  <c:v>MOU Savings to Date (thru FY 18/19)</c:v>
                </c:pt>
                <c:pt idx="1">
                  <c:v>Projected MOU &amp; Merger Savings
(current FY through 21/22)</c:v>
                </c:pt>
              </c:strCache>
            </c:strRef>
          </c:cat>
          <c:val>
            <c:numRef>
              <c:f>'Merger Savings'!$B$53:$C$53</c:f>
              <c:numCache>
                <c:formatCode>"$"#,##0_);[Red]\("$"#,##0\)</c:formatCode>
                <c:ptCount val="2"/>
                <c:pt idx="0">
                  <c:v>0</c:v>
                </c:pt>
                <c:pt idx="1">
                  <c:v>3697060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49-4096-82A4-2BA50A8DD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3872248"/>
        <c:axId val="903870936"/>
        <c:extLst>
          <c:ext xmlns:c15="http://schemas.microsoft.com/office/drawing/2012/chart" uri="{02D57815-91ED-43cb-92C2-25804820EDAC}">
            <c15:filteredBar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'Merger Savings'!$A$54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tint val="86000"/>
                    </a:schemeClr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non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Base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'Merger Savings'!$B$50:$C$50</c15:sqref>
                        </c15:formulaRef>
                      </c:ext>
                    </c:extLst>
                    <c:strCache>
                      <c:ptCount val="2"/>
                      <c:pt idx="0">
                        <c:v>MOU Savings to Date (thru FY 18/19)</c:v>
                      </c:pt>
                      <c:pt idx="1">
                        <c:v>Projected MOU &amp; Merger Savings
(current FY through 21/22)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'Merger Savings'!$B$54:$C$54</c15:sqref>
                        </c15:formulaRef>
                      </c:ext>
                    </c:extLst>
                    <c:numCache>
                      <c:formatCode>"$"#,##0_);[Red]\("$"#,##0\)</c:formatCode>
                      <c:ptCount val="2"/>
                      <c:pt idx="0">
                        <c:v>9868128</c:v>
                      </c:pt>
                      <c:pt idx="1">
                        <c:v>10899192.26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849-4096-82A4-2BA50A8DDB38}"/>
                  </c:ext>
                </c:extLst>
              </c15:ser>
            </c15:filteredBarSeries>
          </c:ext>
        </c:extLst>
      </c:barChart>
      <c:catAx>
        <c:axId val="90387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870936"/>
        <c:crosses val="autoZero"/>
        <c:auto val="1"/>
        <c:lblAlgn val="ctr"/>
        <c:lblOffset val="100"/>
        <c:noMultiLvlLbl val="0"/>
      </c:catAx>
      <c:valAx>
        <c:axId val="903870936"/>
        <c:scaling>
          <c:orientation val="minMax"/>
          <c:max val="12000000"/>
          <c:min val="0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prstDash val="solid"/>
              <a:round/>
            </a:ln>
            <a:effectLst/>
          </c:spPr>
        </c:majorGridlines>
        <c:numFmt formatCode="&quot;$&quot;#,##0_);[Red]\(&quot;$&quot;#,##0\)" sourceLinked="1"/>
        <c:majorTickMark val="out"/>
        <c:minorTickMark val="none"/>
        <c:tickLblPos val="nextTo"/>
        <c:crossAx val="903872248"/>
        <c:crosses val="autoZero"/>
        <c:crossBetween val="between"/>
        <c:majorUnit val="5000000"/>
        <c:minorUnit val="5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00662281134608"/>
          <c:y val="0.72927639012010914"/>
          <c:w val="0.71597790757494228"/>
          <c:h val="0.20875059847483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380999</xdr:colOff>
      <xdr:row>31</xdr:row>
      <xdr:rowOff>171449</xdr:rowOff>
    </xdr:from>
    <xdr:to>
      <xdr:col>14</xdr:col>
      <xdr:colOff>333375</xdr:colOff>
      <xdr:row>51</xdr:row>
      <xdr:rowOff>47624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452437</xdr:colOff>
      <xdr:row>53</xdr:row>
      <xdr:rowOff>95250</xdr:rowOff>
    </xdr:from>
    <xdr:to>
      <xdr:col>15</xdr:col>
      <xdr:colOff>476250</xdr:colOff>
      <xdr:row>71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61913</xdr:colOff>
      <xdr:row>40</xdr:row>
      <xdr:rowOff>95251</xdr:rowOff>
    </xdr:from>
    <xdr:to>
      <xdr:col>6</xdr:col>
      <xdr:colOff>1724026</xdr:colOff>
      <xdr:row>67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0.61181</cdr:x>
      <cdr:y>0.21622</cdr:y>
    </cdr:from>
    <cdr:to>
      <cdr:x>0.88186</cdr:x>
      <cdr:y>0.26667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71687" y="1143001"/>
          <a:ext cx="9144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0.57243</cdr:x>
      <cdr:y>0.20901</cdr:y>
    </cdr:from>
    <cdr:to>
      <cdr:x>0.89873</cdr:x>
      <cdr:y>0.27207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38338" y="1104900"/>
          <a:ext cx="11049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bg1"/>
              </a:solidFill>
            </a:rPr>
            <a:t>$</a:t>
          </a:r>
          <a:r>
            <a:rPr lang="en-US" sz="1400" b="1">
              <a:solidFill>
                <a:schemeClr val="bg1"/>
              </a:solidFill>
              <a:latin typeface="+mn-lt"/>
              <a:ea typeface="+mn-ea"/>
              <a:cs typeface="+mn-cs"/>
            </a:rPr>
            <a:t>10,899,192</a:t>
          </a:r>
        </a:p>
      </cdr:txBody>
    </cdr:sp>
  </cdr:relSizeAnchor>
  <cdr:relSizeAnchor xmlns:cdr="http://schemas.openxmlformats.org/drawingml/2006/chartDrawing">
    <cdr:from>
      <cdr:x>0.12236</cdr:x>
      <cdr:y>0.24505</cdr:y>
    </cdr:from>
    <cdr:to>
      <cdr:x>0.44304</cdr:x>
      <cdr:y>0.29369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4337" y="1295400"/>
          <a:ext cx="10858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bg1"/>
              </a:solidFill>
            </a:rPr>
            <a:t>$9,868,128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Nikki\Budget_Performance%20Measures\2020%20Testimony\Budget%20Testimony%20Charts%202020_updates%20nikki%20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ty"/>
      <sheetName val="Vacancy Rates"/>
      <sheetName val="timeline"/>
      <sheetName val="Merger Savings"/>
      <sheetName val="OTHours"/>
      <sheetName val="Mental Health"/>
      <sheetName val="Cost of Unknown Drugs"/>
      <sheetName val="Budget increase"/>
      <sheetName val="CPV Rate"/>
      <sheetName val="Females"/>
      <sheetName val="Avg Pop by Gov"/>
      <sheetName val="Without JRI1"/>
      <sheetName val="Assaults historical"/>
      <sheetName val="OT vs Personnel"/>
      <sheetName val="Elderly Inmates_Medical Parole"/>
      <sheetName val="Population Recidivism"/>
      <sheetName val="Pop Budget &amp; Crime"/>
      <sheetName val="Budget"/>
      <sheetName val="BW Export"/>
    </sheetNames>
    <sheetDataSet>
      <sheetData sheetId="0"/>
      <sheetData sheetId="1"/>
      <sheetData sheetId="2"/>
      <sheetData sheetId="3">
        <row r="34">
          <cell r="B34" t="str">
            <v>FY 2017-18</v>
          </cell>
          <cell r="C34" t="str">
            <v>FY 2018-19</v>
          </cell>
          <cell r="D34" t="str">
            <v>FY 2019-20</v>
          </cell>
          <cell r="E34" t="str">
            <v>FY 2020-21</v>
          </cell>
          <cell r="F34" t="str">
            <v>FY 2021-22</v>
          </cell>
          <cell r="G34" t="str">
            <v>Total</v>
          </cell>
        </row>
        <row r="35">
          <cell r="A35" t="str">
            <v>Decrease in parolee recidivism</v>
          </cell>
          <cell r="B35">
            <v>1070000</v>
          </cell>
          <cell r="C35">
            <v>4280000</v>
          </cell>
          <cell r="D35">
            <v>1531333</v>
          </cell>
          <cell r="E35">
            <v>272545.26</v>
          </cell>
          <cell r="F35">
            <v>290543</v>
          </cell>
          <cell r="G35">
            <v>7444421.2599999998</v>
          </cell>
        </row>
        <row r="36">
          <cell r="A36" t="str">
            <v>Improved coordination and reduction in duplicative services</v>
          </cell>
          <cell r="B36">
            <v>903016</v>
          </cell>
          <cell r="C36">
            <v>3615112</v>
          </cell>
          <cell r="D36">
            <v>2117106</v>
          </cell>
          <cell r="E36">
            <v>1413046</v>
          </cell>
          <cell r="F36">
            <v>1577559</v>
          </cell>
          <cell r="G36">
            <v>9625839</v>
          </cell>
        </row>
        <row r="40">
          <cell r="B40" t="str">
            <v>MOU and Merger Savings
FY 2017/18-2021/22</v>
          </cell>
        </row>
        <row r="41">
          <cell r="A41" t="str">
            <v>Decrease in parolee recidivism</v>
          </cell>
          <cell r="B41">
            <v>7444421.2599999998</v>
          </cell>
        </row>
        <row r="42">
          <cell r="A42" t="str">
            <v>Use of electronic monitoring</v>
          </cell>
          <cell r="B42">
            <v>4833817</v>
          </cell>
        </row>
        <row r="43">
          <cell r="A43" t="str">
            <v>Parole staffing efficiencies for ICSA and home plans</v>
          </cell>
          <cell r="B43">
            <v>1003212</v>
          </cell>
        </row>
        <row r="44">
          <cell r="A44" t="str">
            <v>LEAN weapons purchasing</v>
          </cell>
          <cell r="B44">
            <v>18000</v>
          </cell>
        </row>
        <row r="45">
          <cell r="A45" t="str">
            <v>Centralized referrals for efficient BCC bed use</v>
          </cell>
          <cell r="B45">
            <v>2160000</v>
          </cell>
        </row>
        <row r="46">
          <cell r="A46" t="str">
            <v>Other operational efficiencies</v>
          </cell>
          <cell r="B46">
            <v>5307870</v>
          </cell>
        </row>
        <row r="50">
          <cell r="B50" t="str">
            <v>MOU Savings to Date (thru FY 18/19)</v>
          </cell>
          <cell r="C50" t="str">
            <v>Projected MOU &amp; Merger Savings
(current FY through 21/22)</v>
          </cell>
        </row>
        <row r="51">
          <cell r="A51" t="str">
            <v>Decrease in parolee recidivism</v>
          </cell>
          <cell r="B51">
            <v>5350000</v>
          </cell>
          <cell r="C51">
            <v>2094421.26</v>
          </cell>
        </row>
        <row r="52">
          <cell r="A52" t="str">
            <v>Improved coordination and reduction in duplicative services</v>
          </cell>
          <cell r="B52">
            <v>4518128</v>
          </cell>
          <cell r="C52">
            <v>5107711</v>
          </cell>
        </row>
        <row r="53">
          <cell r="A53" t="str">
            <v>Merger Savings</v>
          </cell>
          <cell r="B53">
            <v>0</v>
          </cell>
          <cell r="C53">
            <v>3697060</v>
          </cell>
        </row>
        <row r="54">
          <cell r="B54">
            <v>9868128</v>
          </cell>
          <cell r="C54">
            <v>10899192.26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6" workbookViewId="0">
      <selection activeCell="B39" sqref="B39"/>
    </sheetView>
  </sheetViews>
  <sheetFormatPr defaultRowHeight="15" x14ac:dyDescent="0.25"/>
  <cols>
    <col min="1" max="1" width="46.42578125" bestFit="1" customWidth="1"/>
    <col min="2" max="4" width="12.5703125" bestFit="1" customWidth="1"/>
    <col min="5" max="5" width="13.28515625" bestFit="1" customWidth="1"/>
    <col min="6" max="6" width="12.5703125" bestFit="1" customWidth="1"/>
    <col min="7" max="7" width="36.85546875" bestFit="1" customWidth="1"/>
    <col min="8" max="9" width="17.28515625" customWidth="1"/>
    <col min="10" max="10" width="12.42578125" customWidth="1"/>
    <col min="11" max="11" width="10.85546875" bestFit="1" customWidth="1"/>
  </cols>
  <sheetData>
    <row r="1" spans="1:12" ht="15.75" thickBot="1" x14ac:dyDescent="0.3">
      <c r="A1" s="1" t="s">
        <v>0</v>
      </c>
      <c r="B1" s="2"/>
      <c r="C1" s="2"/>
      <c r="D1" s="2"/>
      <c r="E1" s="2"/>
      <c r="F1" s="2"/>
      <c r="G1" s="3"/>
      <c r="H1" s="4"/>
      <c r="I1" s="4"/>
      <c r="L1" s="5" t="s">
        <v>1</v>
      </c>
    </row>
    <row r="2" spans="1:12" ht="15.75" thickBot="1" x14ac:dyDescent="0.3">
      <c r="A2" s="6"/>
      <c r="B2" s="7" t="s">
        <v>2</v>
      </c>
      <c r="C2" s="7" t="s">
        <v>3</v>
      </c>
      <c r="D2" s="7" t="s">
        <v>4</v>
      </c>
      <c r="E2" s="7" t="s">
        <v>4</v>
      </c>
      <c r="F2" s="7" t="s">
        <v>4</v>
      </c>
      <c r="G2" s="8" t="s">
        <v>5</v>
      </c>
      <c r="H2" s="9" t="s">
        <v>6</v>
      </c>
      <c r="I2" s="9" t="s">
        <v>6</v>
      </c>
    </row>
    <row r="3" spans="1:12" ht="15.75" thickBot="1" x14ac:dyDescent="0.3">
      <c r="A3" s="10"/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8" t="s">
        <v>12</v>
      </c>
      <c r="H3" s="9" t="s">
        <v>13</v>
      </c>
      <c r="I3" s="9" t="s">
        <v>14</v>
      </c>
    </row>
    <row r="4" spans="1:12" x14ac:dyDescent="0.25">
      <c r="A4" s="12" t="s">
        <v>15</v>
      </c>
      <c r="B4" s="13"/>
      <c r="C4" s="13"/>
      <c r="D4" s="13"/>
      <c r="E4" s="13"/>
      <c r="F4" s="13"/>
      <c r="G4" s="13"/>
      <c r="H4" s="14">
        <f>SUM(H5:H9)</f>
        <v>5350000</v>
      </c>
      <c r="I4" s="14">
        <f>SUM(I5:I9)</f>
        <v>2094421.26</v>
      </c>
      <c r="J4" s="14">
        <f>SUM(H4:I4)</f>
        <v>7444421.2599999998</v>
      </c>
    </row>
    <row r="5" spans="1:12" x14ac:dyDescent="0.25">
      <c r="A5" s="15" t="s">
        <v>16</v>
      </c>
      <c r="B5" s="16">
        <v>480000</v>
      </c>
      <c r="C5" s="16">
        <v>1920000</v>
      </c>
      <c r="D5" s="16">
        <v>57600</v>
      </c>
      <c r="E5" s="16">
        <v>59328</v>
      </c>
      <c r="F5" s="16">
        <v>61108</v>
      </c>
      <c r="G5" s="16">
        <v>2578036</v>
      </c>
      <c r="H5" s="17">
        <f>SUM(B5:C5)</f>
        <v>2400000</v>
      </c>
      <c r="I5" s="17">
        <f>SUM(D5:F5)</f>
        <v>178036</v>
      </c>
      <c r="J5" s="18"/>
    </row>
    <row r="6" spans="1:12" x14ac:dyDescent="0.25">
      <c r="A6" s="15" t="s">
        <v>17</v>
      </c>
      <c r="B6" s="16">
        <v>590000</v>
      </c>
      <c r="C6" s="16">
        <v>2360000</v>
      </c>
      <c r="D6" s="16">
        <v>70800</v>
      </c>
      <c r="E6" s="16">
        <v>72924</v>
      </c>
      <c r="F6" s="16">
        <v>75112</v>
      </c>
      <c r="G6" s="16">
        <v>3168836</v>
      </c>
      <c r="H6" s="17">
        <f t="shared" ref="H6:H28" si="0">SUM(B6:C6)</f>
        <v>2950000</v>
      </c>
      <c r="I6" s="17">
        <f t="shared" ref="I6:I28" si="1">SUM(D6:F6)</f>
        <v>218836</v>
      </c>
      <c r="J6" s="18"/>
    </row>
    <row r="7" spans="1:12" x14ac:dyDescent="0.25">
      <c r="A7" s="15" t="s">
        <v>18</v>
      </c>
      <c r="B7" s="16">
        <v>0</v>
      </c>
      <c r="C7" s="16">
        <v>0</v>
      </c>
      <c r="D7" s="19"/>
      <c r="E7" s="19"/>
      <c r="F7" s="19"/>
      <c r="G7" s="16">
        <v>0</v>
      </c>
      <c r="H7" s="17">
        <f>SUM(B7:C7)</f>
        <v>0</v>
      </c>
      <c r="I7" s="17">
        <f>SUM(D7:F7)</f>
        <v>0</v>
      </c>
      <c r="J7" s="18"/>
    </row>
    <row r="8" spans="1:12" x14ac:dyDescent="0.25">
      <c r="A8" s="15" t="s">
        <v>19</v>
      </c>
      <c r="B8" s="16">
        <v>0</v>
      </c>
      <c r="C8" s="16">
        <v>0</v>
      </c>
      <c r="D8" s="19"/>
      <c r="E8" s="19"/>
      <c r="F8" s="19"/>
      <c r="G8" s="16">
        <v>0</v>
      </c>
      <c r="H8" s="17">
        <f>SUM(B8:C8)</f>
        <v>0</v>
      </c>
      <c r="I8" s="17">
        <f>SUM(D8:F8)</f>
        <v>0</v>
      </c>
      <c r="J8" s="18"/>
    </row>
    <row r="9" spans="1:12" x14ac:dyDescent="0.25">
      <c r="A9" s="15" t="s">
        <v>20</v>
      </c>
      <c r="B9" s="16">
        <v>0</v>
      </c>
      <c r="C9" s="16">
        <v>0</v>
      </c>
      <c r="D9" s="16">
        <v>1402933</v>
      </c>
      <c r="E9" s="20">
        <v>140293.26</v>
      </c>
      <c r="F9" s="16">
        <v>154323</v>
      </c>
      <c r="G9" s="16">
        <v>1697548</v>
      </c>
      <c r="H9" s="17">
        <f>SUM(B9:C9)</f>
        <v>0</v>
      </c>
      <c r="I9" s="17">
        <f>SUM(D9:F9)</f>
        <v>1697549.26</v>
      </c>
      <c r="J9" s="18" t="s">
        <v>21</v>
      </c>
    </row>
    <row r="10" spans="1:12" x14ac:dyDescent="0.25">
      <c r="A10" s="21"/>
      <c r="B10" s="22"/>
      <c r="C10" s="22"/>
      <c r="D10" s="22"/>
      <c r="E10" s="23"/>
      <c r="F10" s="22"/>
      <c r="G10" s="22"/>
      <c r="H10" s="24"/>
      <c r="I10" s="24"/>
    </row>
    <row r="11" spans="1:12" x14ac:dyDescent="0.25">
      <c r="A11" s="21" t="s">
        <v>22</v>
      </c>
      <c r="B11" s="22">
        <v>0</v>
      </c>
      <c r="C11" s="22">
        <v>0</v>
      </c>
      <c r="D11" s="22">
        <v>400000</v>
      </c>
      <c r="E11" s="22">
        <v>0</v>
      </c>
      <c r="F11" s="22">
        <v>0</v>
      </c>
      <c r="G11" s="22">
        <v>400000</v>
      </c>
      <c r="H11" s="24">
        <f>SUM(B11:C11)</f>
        <v>0</v>
      </c>
      <c r="I11" s="24">
        <f>SUM(D11:F11)</f>
        <v>400000</v>
      </c>
    </row>
    <row r="12" spans="1:12" x14ac:dyDescent="0.25">
      <c r="A12" s="21"/>
      <c r="B12" s="22"/>
      <c r="C12" s="22"/>
      <c r="D12" s="22"/>
      <c r="E12" s="22"/>
      <c r="F12" s="22"/>
      <c r="G12" s="22"/>
      <c r="H12" s="24"/>
      <c r="I12" s="24"/>
    </row>
    <row r="13" spans="1:12" x14ac:dyDescent="0.25">
      <c r="A13" s="12" t="s">
        <v>23</v>
      </c>
      <c r="B13" s="22"/>
      <c r="C13" s="22"/>
      <c r="D13" s="22"/>
      <c r="E13" s="23"/>
      <c r="F13" s="22"/>
      <c r="G13" s="22"/>
      <c r="H13" s="14">
        <f>SUM(H14:H15)</f>
        <v>4500000</v>
      </c>
      <c r="I13" s="14">
        <f>SUM(I14:I15)</f>
        <v>423817</v>
      </c>
      <c r="J13" s="14">
        <f>SUM(H13:I13)</f>
        <v>4923817</v>
      </c>
    </row>
    <row r="14" spans="1:12" x14ac:dyDescent="0.25">
      <c r="A14" s="15" t="s">
        <v>24</v>
      </c>
      <c r="B14" s="16">
        <v>900000</v>
      </c>
      <c r="C14" s="16">
        <v>3600000</v>
      </c>
      <c r="D14" s="16">
        <v>108000</v>
      </c>
      <c r="E14" s="16">
        <v>111240</v>
      </c>
      <c r="F14" s="16">
        <v>114577</v>
      </c>
      <c r="G14" s="16">
        <v>4833817</v>
      </c>
      <c r="H14" s="17">
        <f>SUM(B14:C14)</f>
        <v>4500000</v>
      </c>
      <c r="I14" s="17">
        <f>SUM(D14:F14)</f>
        <v>333817</v>
      </c>
      <c r="J14" s="17">
        <f>SUM(H14:I14)</f>
        <v>4833817</v>
      </c>
    </row>
    <row r="15" spans="1:12" x14ac:dyDescent="0.25">
      <c r="A15" s="15" t="s">
        <v>25</v>
      </c>
      <c r="B15" s="16">
        <v>0</v>
      </c>
      <c r="C15" s="16">
        <v>0</v>
      </c>
      <c r="D15" s="16">
        <v>30000</v>
      </c>
      <c r="E15" s="16">
        <v>60000</v>
      </c>
      <c r="F15" s="16">
        <v>0</v>
      </c>
      <c r="G15" s="16">
        <v>90000</v>
      </c>
      <c r="H15" s="17">
        <f>SUM(B15:C15)</f>
        <v>0</v>
      </c>
      <c r="I15" s="17">
        <f>SUM(D15:F15)</f>
        <v>90000</v>
      </c>
      <c r="J15" s="18"/>
    </row>
    <row r="16" spans="1:12" x14ac:dyDescent="0.25">
      <c r="A16" s="21"/>
      <c r="B16" s="22"/>
      <c r="C16" s="22"/>
      <c r="D16" s="22"/>
      <c r="E16" s="22"/>
      <c r="F16" s="22"/>
      <c r="G16" s="22"/>
      <c r="H16" s="24"/>
      <c r="I16" s="24"/>
    </row>
    <row r="17" spans="1:11" x14ac:dyDescent="0.25">
      <c r="A17" s="12" t="s">
        <v>26</v>
      </c>
      <c r="B17" s="22"/>
      <c r="C17" s="22"/>
      <c r="D17" s="22"/>
      <c r="E17" s="22"/>
      <c r="F17" s="22"/>
      <c r="G17" s="22"/>
      <c r="H17" s="14">
        <f>SUM(H18:H27)</f>
        <v>18128</v>
      </c>
      <c r="I17" s="14">
        <f>SUM(I18:I27)</f>
        <v>7980954</v>
      </c>
      <c r="J17" s="14">
        <f>SUM(H17:I17)</f>
        <v>7999082</v>
      </c>
      <c r="K17" s="25">
        <f>SUM(B18:D26)</f>
        <v>5027234</v>
      </c>
    </row>
    <row r="18" spans="1:11" x14ac:dyDescent="0.25">
      <c r="A18" s="21" t="s">
        <v>27</v>
      </c>
      <c r="B18" s="22">
        <v>0</v>
      </c>
      <c r="C18" s="22">
        <v>0</v>
      </c>
      <c r="D18" s="22">
        <v>1200000</v>
      </c>
      <c r="E18" s="22">
        <v>36000</v>
      </c>
      <c r="F18" s="22">
        <v>37080</v>
      </c>
      <c r="G18" s="22">
        <v>1273080</v>
      </c>
      <c r="H18" s="26">
        <f t="shared" si="0"/>
        <v>0</v>
      </c>
      <c r="I18" s="26">
        <f t="shared" si="1"/>
        <v>1273080</v>
      </c>
      <c r="J18" s="27">
        <f>SUM(H18:I20)</f>
        <v>4907870</v>
      </c>
    </row>
    <row r="19" spans="1:11" x14ac:dyDescent="0.25">
      <c r="A19" s="21" t="s">
        <v>28</v>
      </c>
      <c r="B19" s="22">
        <v>0</v>
      </c>
      <c r="C19" s="22">
        <v>0</v>
      </c>
      <c r="D19" s="22">
        <v>3400000</v>
      </c>
      <c r="E19" s="22">
        <v>102000</v>
      </c>
      <c r="F19" s="22">
        <v>105060</v>
      </c>
      <c r="G19" s="22">
        <v>3607060</v>
      </c>
      <c r="H19" s="26">
        <f t="shared" si="0"/>
        <v>0</v>
      </c>
      <c r="I19" s="26">
        <f t="shared" si="1"/>
        <v>3607060</v>
      </c>
      <c r="J19" s="28" t="s">
        <v>29</v>
      </c>
    </row>
    <row r="20" spans="1:11" x14ac:dyDescent="0.25">
      <c r="A20" s="21" t="s">
        <v>30</v>
      </c>
      <c r="B20" s="22">
        <v>3016</v>
      </c>
      <c r="C20" s="22">
        <v>15112</v>
      </c>
      <c r="D20" s="22">
        <v>3106</v>
      </c>
      <c r="E20" s="22">
        <v>3200</v>
      </c>
      <c r="F20" s="22">
        <v>3296</v>
      </c>
      <c r="G20" s="22">
        <v>27730</v>
      </c>
      <c r="H20" s="26">
        <f t="shared" si="0"/>
        <v>18128</v>
      </c>
      <c r="I20" s="26">
        <f t="shared" si="1"/>
        <v>9602</v>
      </c>
      <c r="J20" s="28"/>
    </row>
    <row r="21" spans="1:11" x14ac:dyDescent="0.25">
      <c r="A21" s="15" t="s">
        <v>31</v>
      </c>
      <c r="B21" s="16">
        <v>0</v>
      </c>
      <c r="C21" s="16">
        <v>0</v>
      </c>
      <c r="D21" s="16">
        <v>400000</v>
      </c>
      <c r="E21" s="16">
        <v>800000</v>
      </c>
      <c r="F21" s="16">
        <v>960000</v>
      </c>
      <c r="G21" s="16">
        <v>2160000</v>
      </c>
      <c r="H21" s="17">
        <f>SUM(B21:C21)</f>
        <v>0</v>
      </c>
      <c r="I21" s="17">
        <f>SUM(D21:F21)</f>
        <v>2160000</v>
      </c>
      <c r="J21" s="18"/>
    </row>
    <row r="22" spans="1:11" x14ac:dyDescent="0.25">
      <c r="A22" s="15" t="s">
        <v>32</v>
      </c>
      <c r="B22" s="16">
        <v>0</v>
      </c>
      <c r="C22" s="16">
        <v>0</v>
      </c>
      <c r="D22" s="19"/>
      <c r="E22" s="16">
        <v>456606</v>
      </c>
      <c r="F22" s="16">
        <v>456606</v>
      </c>
      <c r="G22" s="16">
        <f>SUM(B22:F22)</f>
        <v>913212</v>
      </c>
      <c r="H22" s="17">
        <f>SUM(B22:C22)</f>
        <v>0</v>
      </c>
      <c r="I22" s="17">
        <f>SUM(D22:F22)</f>
        <v>913212</v>
      </c>
      <c r="J22" s="18"/>
    </row>
    <row r="23" spans="1:11" x14ac:dyDescent="0.25">
      <c r="A23" s="21" t="s">
        <v>33</v>
      </c>
      <c r="B23" s="22">
        <v>0</v>
      </c>
      <c r="C23" s="22">
        <v>0</v>
      </c>
      <c r="D23" s="29"/>
      <c r="E23" s="29"/>
      <c r="F23" s="29"/>
      <c r="G23" s="22">
        <v>0</v>
      </c>
      <c r="H23" s="24">
        <f t="shared" si="0"/>
        <v>0</v>
      </c>
      <c r="I23" s="24">
        <f t="shared" si="1"/>
        <v>0</v>
      </c>
    </row>
    <row r="24" spans="1:11" x14ac:dyDescent="0.25">
      <c r="A24" s="21"/>
      <c r="B24" s="22"/>
      <c r="C24" s="22"/>
      <c r="D24" s="29"/>
      <c r="E24" s="29"/>
      <c r="F24" s="29"/>
      <c r="G24" s="22"/>
      <c r="H24" s="24"/>
      <c r="I24" s="24"/>
    </row>
    <row r="25" spans="1:11" x14ac:dyDescent="0.25">
      <c r="A25" s="30" t="s">
        <v>34</v>
      </c>
      <c r="B25" s="31">
        <v>0</v>
      </c>
      <c r="C25" s="31">
        <v>0</v>
      </c>
      <c r="D25" s="31">
        <v>0</v>
      </c>
      <c r="E25" s="32"/>
      <c r="F25" s="32"/>
      <c r="G25" s="31">
        <v>0</v>
      </c>
      <c r="H25" s="33">
        <f>SUM(B25:C25)</f>
        <v>0</v>
      </c>
      <c r="I25" s="33">
        <f>SUM(D25:F25)</f>
        <v>0</v>
      </c>
      <c r="J25" s="5" t="s">
        <v>35</v>
      </c>
    </row>
    <row r="26" spans="1:11" x14ac:dyDescent="0.25">
      <c r="A26" s="15" t="s">
        <v>36</v>
      </c>
      <c r="B26" s="16">
        <v>0</v>
      </c>
      <c r="C26" s="16">
        <v>0</v>
      </c>
      <c r="D26" s="16">
        <v>6000</v>
      </c>
      <c r="E26" s="16">
        <v>6000</v>
      </c>
      <c r="F26" s="16">
        <v>6000</v>
      </c>
      <c r="G26" s="16">
        <v>18000</v>
      </c>
      <c r="H26" s="17">
        <f>SUM(B26:C26)</f>
        <v>0</v>
      </c>
      <c r="I26" s="17">
        <f>SUM(D26:F26)</f>
        <v>18000</v>
      </c>
      <c r="J26" s="18" t="s">
        <v>37</v>
      </c>
    </row>
    <row r="27" spans="1:11" ht="15.75" thickBot="1" x14ac:dyDescent="0.3">
      <c r="A27" s="34"/>
      <c r="B27" s="29"/>
      <c r="C27" s="29"/>
      <c r="D27" s="29"/>
      <c r="E27" s="29"/>
      <c r="F27" s="29"/>
      <c r="G27" s="29">
        <v>0</v>
      </c>
      <c r="H27" s="24">
        <f t="shared" si="0"/>
        <v>0</v>
      </c>
      <c r="I27" s="24">
        <f t="shared" si="1"/>
        <v>0</v>
      </c>
    </row>
    <row r="28" spans="1:11" ht="15.75" thickBot="1" x14ac:dyDescent="0.3">
      <c r="A28" s="35" t="s">
        <v>38</v>
      </c>
      <c r="B28" s="36">
        <v>1973016</v>
      </c>
      <c r="C28" s="37">
        <v>7895112</v>
      </c>
      <c r="D28" s="37">
        <v>7078439</v>
      </c>
      <c r="E28" s="37">
        <v>1390985</v>
      </c>
      <c r="F28" s="37">
        <v>1516555</v>
      </c>
      <c r="G28" s="37">
        <f>SUM(G5:G27)</f>
        <v>20767319</v>
      </c>
      <c r="H28" s="24">
        <f t="shared" si="0"/>
        <v>9868128</v>
      </c>
      <c r="I28" s="24">
        <f t="shared" si="1"/>
        <v>9985979</v>
      </c>
    </row>
    <row r="29" spans="1:11" ht="15.75" thickBot="1" x14ac:dyDescent="0.3">
      <c r="A29" s="38" t="s">
        <v>29</v>
      </c>
      <c r="B29" s="39"/>
      <c r="C29" s="39"/>
      <c r="D29" s="39"/>
      <c r="E29" s="39"/>
      <c r="F29" s="39"/>
      <c r="G29" s="40"/>
      <c r="H29" s="41"/>
      <c r="I29" s="41"/>
    </row>
    <row r="30" spans="1:11" ht="15.75" thickBot="1" x14ac:dyDescent="0.3">
      <c r="A30" s="38" t="s">
        <v>37</v>
      </c>
      <c r="B30" s="39"/>
      <c r="C30" s="39"/>
      <c r="D30" s="39"/>
      <c r="E30" s="39"/>
      <c r="F30" s="39"/>
      <c r="G30" s="40"/>
      <c r="H30" s="41"/>
      <c r="I30" s="41"/>
    </row>
    <row r="31" spans="1:11" ht="15.75" thickBot="1" x14ac:dyDescent="0.3">
      <c r="A31" s="38" t="s">
        <v>21</v>
      </c>
      <c r="B31" s="39"/>
      <c r="C31" s="39"/>
      <c r="D31" s="39"/>
      <c r="E31" s="39"/>
      <c r="F31" s="39"/>
      <c r="G31" s="40"/>
      <c r="H31" s="41"/>
      <c r="I31" s="41"/>
    </row>
    <row r="33" spans="1:7" ht="15.75" thickBot="1" x14ac:dyDescent="0.3">
      <c r="B33" s="7" t="s">
        <v>2</v>
      </c>
      <c r="C33" s="7" t="s">
        <v>3</v>
      </c>
      <c r="D33" s="7" t="s">
        <v>4</v>
      </c>
      <c r="E33" s="7" t="s">
        <v>4</v>
      </c>
      <c r="F33" s="7" t="s">
        <v>4</v>
      </c>
    </row>
    <row r="34" spans="1:7" ht="15.75" thickBot="1" x14ac:dyDescent="0.3">
      <c r="B34" s="11" t="s">
        <v>7</v>
      </c>
      <c r="C34" s="11" t="s">
        <v>8</v>
      </c>
      <c r="D34" s="11" t="s">
        <v>9</v>
      </c>
      <c r="E34" s="11" t="s">
        <v>10</v>
      </c>
      <c r="F34" s="11" t="s">
        <v>11</v>
      </c>
      <c r="G34" s="42" t="s">
        <v>39</v>
      </c>
    </row>
    <row r="35" spans="1:7" x14ac:dyDescent="0.25">
      <c r="A35" s="12" t="s">
        <v>15</v>
      </c>
      <c r="B35" s="25">
        <f>SUM(B5:B9)</f>
        <v>1070000</v>
      </c>
      <c r="C35" s="25">
        <f>SUM(C5:C9)</f>
        <v>4280000</v>
      </c>
      <c r="D35" s="25">
        <f>SUM(D5:D9)</f>
        <v>1531333</v>
      </c>
      <c r="E35" s="25">
        <f>SUM(E5:E9)</f>
        <v>272545.26</v>
      </c>
      <c r="F35" s="25">
        <f>SUM(F5:F9)</f>
        <v>290543</v>
      </c>
      <c r="G35" s="25">
        <f>SUM(B35:F35)</f>
        <v>7444421.2599999998</v>
      </c>
    </row>
    <row r="36" spans="1:7" x14ac:dyDescent="0.25">
      <c r="A36" s="12" t="s">
        <v>26</v>
      </c>
      <c r="B36" s="25">
        <f>SUM(B11:B26)</f>
        <v>903016</v>
      </c>
      <c r="C36" s="25">
        <f>SUM(C11:C26)</f>
        <v>3615112</v>
      </c>
      <c r="D36" s="25">
        <f>SUM(D11:D26)-D15-D19</f>
        <v>2117106</v>
      </c>
      <c r="E36" s="25">
        <f t="shared" ref="E36:F36" si="2">SUM(E11:E26)-E15-E19</f>
        <v>1413046</v>
      </c>
      <c r="F36" s="25">
        <f t="shared" si="2"/>
        <v>1577559</v>
      </c>
      <c r="G36" s="25">
        <f>SUM(B36:F36)</f>
        <v>9625839</v>
      </c>
    </row>
    <row r="37" spans="1:7" x14ac:dyDescent="0.25">
      <c r="A37" s="43" t="s">
        <v>40</v>
      </c>
      <c r="B37" s="25"/>
      <c r="C37" s="25"/>
      <c r="D37" s="25">
        <f>D19+D15</f>
        <v>3430000</v>
      </c>
      <c r="E37" s="25">
        <f t="shared" ref="E37:F37" si="3">E19+E15</f>
        <v>162000</v>
      </c>
      <c r="F37" s="25">
        <f t="shared" si="3"/>
        <v>105060</v>
      </c>
      <c r="G37" s="25"/>
    </row>
    <row r="38" spans="1:7" x14ac:dyDescent="0.25">
      <c r="A38" t="s">
        <v>39</v>
      </c>
      <c r="B38" s="25">
        <f>SUM(B35:B37)</f>
        <v>1973016</v>
      </c>
      <c r="C38" s="25">
        <f t="shared" ref="C38:F38" si="4">SUM(C35:C37)</f>
        <v>7895112</v>
      </c>
      <c r="D38" s="25">
        <f t="shared" si="4"/>
        <v>7078439</v>
      </c>
      <c r="E38" s="25">
        <f t="shared" si="4"/>
        <v>1847591.26</v>
      </c>
      <c r="F38" s="25">
        <f t="shared" si="4"/>
        <v>1973162</v>
      </c>
      <c r="G38" s="25">
        <f t="shared" ref="G38" si="5">SUM(G35:G36)</f>
        <v>17070260.259999998</v>
      </c>
    </row>
    <row r="40" spans="1:7" x14ac:dyDescent="0.25">
      <c r="A40" s="44"/>
      <c r="B40" s="45" t="s">
        <v>41</v>
      </c>
    </row>
    <row r="41" spans="1:7" x14ac:dyDescent="0.25">
      <c r="A41" s="44" t="s">
        <v>15</v>
      </c>
      <c r="B41" s="25">
        <f>J4</f>
        <v>7444421.2599999998</v>
      </c>
      <c r="C41" t="s">
        <v>42</v>
      </c>
    </row>
    <row r="42" spans="1:7" x14ac:dyDescent="0.25">
      <c r="A42" s="44" t="s">
        <v>43</v>
      </c>
      <c r="B42" s="25">
        <f>J14</f>
        <v>4833817</v>
      </c>
      <c r="C42" t="s">
        <v>42</v>
      </c>
    </row>
    <row r="43" spans="1:7" x14ac:dyDescent="0.25">
      <c r="A43" s="44" t="s">
        <v>44</v>
      </c>
      <c r="B43" s="25">
        <f>I15+I22</f>
        <v>1003212</v>
      </c>
    </row>
    <row r="44" spans="1:7" x14ac:dyDescent="0.25">
      <c r="A44" s="44" t="s">
        <v>45</v>
      </c>
      <c r="B44" s="25">
        <f>I26</f>
        <v>18000</v>
      </c>
    </row>
    <row r="45" spans="1:7" x14ac:dyDescent="0.25">
      <c r="A45" s="44" t="s">
        <v>46</v>
      </c>
      <c r="B45" s="25">
        <f>G21</f>
        <v>2160000</v>
      </c>
      <c r="C45" t="s">
        <v>42</v>
      </c>
    </row>
    <row r="46" spans="1:7" x14ac:dyDescent="0.25">
      <c r="A46" s="44" t="s">
        <v>47</v>
      </c>
      <c r="B46" s="25">
        <f>J18+I11</f>
        <v>5307870</v>
      </c>
    </row>
    <row r="47" spans="1:7" x14ac:dyDescent="0.25">
      <c r="A47" s="44" t="s">
        <v>39</v>
      </c>
      <c r="B47" s="25">
        <f>SUM(B41:B46)</f>
        <v>20767320.259999998</v>
      </c>
    </row>
    <row r="48" spans="1:7" x14ac:dyDescent="0.25">
      <c r="A48" s="44"/>
    </row>
    <row r="49" spans="1:3" x14ac:dyDescent="0.25">
      <c r="A49" s="44"/>
    </row>
    <row r="50" spans="1:3" x14ac:dyDescent="0.25">
      <c r="A50" s="44"/>
      <c r="B50" t="s">
        <v>48</v>
      </c>
      <c r="C50" s="45" t="s">
        <v>49</v>
      </c>
    </row>
    <row r="51" spans="1:3" x14ac:dyDescent="0.25">
      <c r="A51" s="12" t="s">
        <v>15</v>
      </c>
      <c r="B51" s="25">
        <f>SUM(B35:C35)</f>
        <v>5350000</v>
      </c>
      <c r="C51" s="25">
        <f>SUM(D35:F35)</f>
        <v>2094421.26</v>
      </c>
    </row>
    <row r="52" spans="1:3" x14ac:dyDescent="0.25">
      <c r="A52" s="12" t="s">
        <v>26</v>
      </c>
      <c r="B52" s="25">
        <f>SUM(B36:C36)</f>
        <v>4518128</v>
      </c>
      <c r="C52" s="25">
        <f>SUM(D36:F36)</f>
        <v>5107711</v>
      </c>
    </row>
    <row r="53" spans="1:3" x14ac:dyDescent="0.25">
      <c r="A53" s="43" t="s">
        <v>50</v>
      </c>
      <c r="B53" s="25">
        <v>0</v>
      </c>
      <c r="C53" s="25">
        <f>SUM(D37:F37)</f>
        <v>3697060</v>
      </c>
    </row>
    <row r="54" spans="1:3" x14ac:dyDescent="0.25">
      <c r="B54" s="25">
        <f t="shared" ref="B54" si="6">SUM(B38:C38)</f>
        <v>9868128</v>
      </c>
      <c r="C54" s="25">
        <f>SUM(D38:F38)</f>
        <v>10899192.26</v>
      </c>
    </row>
    <row r="72" spans="1:2" x14ac:dyDescent="0.25">
      <c r="B72" s="25"/>
    </row>
    <row r="73" spans="1:2" x14ac:dyDescent="0.25">
      <c r="B73" s="25"/>
    </row>
    <row r="74" spans="1:2" x14ac:dyDescent="0.25">
      <c r="A74" t="s">
        <v>51</v>
      </c>
      <c r="B74" s="25">
        <v>484380</v>
      </c>
    </row>
    <row r="75" spans="1:2" x14ac:dyDescent="0.25">
      <c r="A75" t="s">
        <v>52</v>
      </c>
      <c r="B75" s="25">
        <v>422280</v>
      </c>
    </row>
    <row r="76" spans="1:2" x14ac:dyDescent="0.25">
      <c r="A76" t="s">
        <v>2</v>
      </c>
      <c r="B76" s="25">
        <v>349766</v>
      </c>
    </row>
    <row r="77" spans="1:2" x14ac:dyDescent="0.25">
      <c r="A77" t="s">
        <v>53</v>
      </c>
      <c r="B77" s="25">
        <v>560000</v>
      </c>
    </row>
    <row r="78" spans="1:2" x14ac:dyDescent="0.25">
      <c r="A78" t="s">
        <v>54</v>
      </c>
      <c r="B78" s="25">
        <v>456606</v>
      </c>
    </row>
  </sheetData>
  <mergeCells count="4">
    <mergeCell ref="A1:G1"/>
    <mergeCell ref="A29:G29"/>
    <mergeCell ref="A30:G30"/>
    <mergeCell ref="A31:G31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Merger Savings</vt:lpstr>
    </vt:vector>
  </TitlesOfParts>
  <Company>Department of Corrections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Nicolette</dc:creator>
  <cp:lastModifiedBy>Bell, Nicolette</cp:lastModifiedBy>
  <dcterms:created xsi:type="dcterms:W3CDTF">2020-02-27T19:26:43Z</dcterms:created>
  <dcterms:modified xsi:type="dcterms:W3CDTF">2020-02-27T19:27:05Z</dcterms:modified>
</cp:coreProperties>
</file>